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ugias\Documents\Κουγιάς_Έργα\06_Δράσεις_ΠΕΠ\Υποστηρικτά_Αρχεία_Δράσεων_Covid19\"/>
    </mc:Choice>
  </mc:AlternateContent>
  <xr:revisionPtr revIDLastSave="0" documentId="13_ncr:1_{DAD48081-1180-4715-9C31-D1ED73D1F58E}" xr6:coauthVersionLast="45" xr6:coauthVersionMax="45" xr10:uidLastSave="{00000000-0000-0000-0000-000000000000}"/>
  <bookViews>
    <workbookView xWindow="-120" yWindow="-120" windowWidth="29040" windowHeight="15840" xr2:uid="{7E4CF452-E59E-46DF-9F70-0CCE23544A8F}"/>
  </bookViews>
  <sheets>
    <sheet name="Αξιολόγηση_Χρηματοδότησ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4" i="1"/>
  <c r="H5" i="1"/>
  <c r="L15" i="1" s="1"/>
  <c r="L17" i="1" s="1"/>
  <c r="I26" i="1" l="1"/>
  <c r="L18" i="1"/>
  <c r="L20" i="1" s="1"/>
  <c r="L21" i="1" s="1"/>
  <c r="I5" i="1"/>
  <c r="H8" i="1"/>
  <c r="I8" i="1" s="1"/>
  <c r="H6" i="1"/>
  <c r="I6" i="1" s="1"/>
  <c r="I11" i="1" l="1"/>
  <c r="L22" i="1" l="1"/>
  <c r="L23" i="1" l="1"/>
  <c r="L24" i="1" s="1"/>
</calcChain>
</file>

<file path=xl/sharedStrings.xml><?xml version="1.0" encoding="utf-8"?>
<sst xmlns="http://schemas.openxmlformats.org/spreadsheetml/2006/main" count="58" uniqueCount="56">
  <si>
    <t>Κατηγορία</t>
  </si>
  <si>
    <t>Κριτήριο</t>
  </si>
  <si>
    <t>ΜΑΧ</t>
  </si>
  <si>
    <t>ΜΙΝ</t>
  </si>
  <si>
    <t>Εισαγωγή δεδομένων από χρήστη</t>
  </si>
  <si>
    <t>Τιμή Κριτηρίου</t>
  </si>
  <si>
    <t>Υπολογισμός Βαθμού</t>
  </si>
  <si>
    <t>Τρόπος Υπολογισμού</t>
  </si>
  <si>
    <t>Α1</t>
  </si>
  <si>
    <t>Μονάδες Εργασίας</t>
  </si>
  <si>
    <t>Α2</t>
  </si>
  <si>
    <t>Δείκτης κέρδους</t>
  </si>
  <si>
    <t>Α3</t>
  </si>
  <si>
    <t xml:space="preserve">Επίπτωση του Covid-19 στον Κύκλο Εργασιών της Επιχείρησης </t>
  </si>
  <si>
    <t>Κύκλος Εργασιών του διαστήματος από 1/4/2019 έως 30/06/2019</t>
  </si>
  <si>
    <t>Κύκλος Εργασιών του διαστήματος από 1/4/2020 έως 30/06/2020</t>
  </si>
  <si>
    <t>(Πεδίο 312 του Φ2)</t>
  </si>
  <si>
    <t>Πεδία Ε3 φορολογικού έτους 2019</t>
  </si>
  <si>
    <t>Ποσά</t>
  </si>
  <si>
    <t>Αγορές εμπορευμάτων χρήσης (πεδίο 102)</t>
  </si>
  <si>
    <t>Αγορές πρώτων υλών και υλικών χρήσης (πεδίο 202)</t>
  </si>
  <si>
    <t>Παροχές σε εργαζομένους από εμπορική δραστηριότητα (πεδίο 181)</t>
  </si>
  <si>
    <t>Παροχές σε εργαζομένους από παραγωγική δραστηριότητα (πεδίο 281)</t>
  </si>
  <si>
    <t>Παροχές σε εργαζομένους από παροχή υπηρεσιών (πεδίο 481)</t>
  </si>
  <si>
    <t>Διάφορα Λειτουργικά Έξοδα από εμπορική δραστηριότητα (πεδίο 185)</t>
  </si>
  <si>
    <t>Διάφορα Λειτουργικά Έξοδα από παραγωγική δραστηριότητα (πεδίο 285)</t>
  </si>
  <si>
    <t>Διάφορα Λειτουργικά Έξοδα από παροχή υπηρεσιών (πεδίο 485)</t>
  </si>
  <si>
    <t>Η πρόταση ικανοποιεί την τυπική προϋπόθεση για έξοδα ίσα η μεγαλύτερα των 10.000€;</t>
  </si>
  <si>
    <t>A/A</t>
  </si>
  <si>
    <t>Συνολική Βαθμολογία:</t>
  </si>
  <si>
    <t>Σε περίπτωση που η επιχείρηση έχει εγκαταστάσεις ΜΟΝΟ ΕΝΤΟΣ Περιφέρειας Δυτικής Ελλάδας</t>
  </si>
  <si>
    <t>Αναλογούν ποσό εξόδων επιχείρησης έτους 2019 για εγκαταστάσεις ΕΝΤΟΣ Π.Δ.Ε.</t>
  </si>
  <si>
    <t>Μέγιστη Αναλογούσα Δημόσια Χρηματοδότηση για εγκαταστάσεις ΕΝΤΟΣ Π.Δ.Ε.</t>
  </si>
  <si>
    <t>Αναλογούσα Δημόσια Χρηματοδότηση (Εφόσον υπάρχουν εγκαταστάσεις ΜΟΝΟ ΕΝΤΟΣ Π.Δ.Ε.)</t>
  </si>
  <si>
    <r>
      <t xml:space="preserve">Ποσοστό Εξόδων που αναλογεί στις εγκαταστάσεις </t>
    </r>
    <r>
      <rPr>
        <b/>
        <u/>
        <sz val="12"/>
        <color theme="0"/>
        <rFont val="Calibri"/>
        <family val="2"/>
        <charset val="161"/>
        <scheme val="minor"/>
      </rPr>
      <t>ΕΝΤΟΣ</t>
    </r>
    <r>
      <rPr>
        <b/>
        <sz val="12"/>
        <color theme="0"/>
        <rFont val="Calibri"/>
        <family val="2"/>
        <charset val="161"/>
        <scheme val="minor"/>
      </rPr>
      <t xml:space="preserve"> Περ. Δυτ. Ελλάδας</t>
    </r>
  </si>
  <si>
    <t>Σε περίπτωση που η επιχείρηση έχει εγκαταστάσεις ΕΚΤΟΣ Περιφέρεια Δυτικής Ελλάδας</t>
  </si>
  <si>
    <t>Η πρόταση ικανοποιεί την τυπική προϋπόθεση για αναλογούντα έξοδα εγκαταστάσεων ΕΝΤΟΣ Π.Δ.Ε. ίσα η μεγαλύτερα των 10.000€;</t>
  </si>
  <si>
    <r>
      <t xml:space="preserve">Υπολογισμός Βαθμολογίας: Παρακαλώ συμπληρώστε μόνο τα πεδία (κελιά) τα οποία φέρουν </t>
    </r>
    <r>
      <rPr>
        <b/>
        <sz val="16"/>
        <color rgb="FFFFFF00"/>
        <rFont val="Calibri"/>
        <family val="2"/>
        <charset val="161"/>
        <scheme val="minor"/>
      </rPr>
      <t>κίτρινο χρώμα</t>
    </r>
  </si>
  <si>
    <r>
      <t xml:space="preserve">Υπολογισμός Αναλογούσας Δημόσιας Χρηματοδότησης: Παρακαλώ συμπληρώστε μόνο τα πεδία (κελιά) τα οποία φέρουν </t>
    </r>
    <r>
      <rPr>
        <b/>
        <sz val="16"/>
        <color rgb="FFFFFF00"/>
        <rFont val="Calibri"/>
        <family val="2"/>
        <charset val="161"/>
        <scheme val="minor"/>
      </rPr>
      <t>κίτρινο χρώμα</t>
    </r>
  </si>
  <si>
    <r>
      <t xml:space="preserve">EBITDA 2019
</t>
    </r>
    <r>
      <rPr>
        <b/>
        <sz val="11"/>
        <color theme="0"/>
        <rFont val="Calibri"/>
        <family val="2"/>
        <charset val="161"/>
        <scheme val="minor"/>
      </rPr>
      <t>(Πεδίο 524 του Ε3)</t>
    </r>
  </si>
  <si>
    <r>
      <t xml:space="preserve">Κύκλος Εργασιών 2019
</t>
    </r>
    <r>
      <rPr>
        <b/>
        <sz val="11"/>
        <color theme="0"/>
        <rFont val="Calibri"/>
        <family val="2"/>
        <charset val="161"/>
        <scheme val="minor"/>
      </rPr>
      <t>(Πεδίο 500 του Ε3)</t>
    </r>
  </si>
  <si>
    <r>
      <t xml:space="preserve">Κύκλος Εργασιών του διαστήματος από
1/4/2019 έως 30/06/2019 (Α)
</t>
    </r>
    <r>
      <rPr>
        <b/>
        <sz val="12"/>
        <color theme="1"/>
        <rFont val="Calibri"/>
        <family val="2"/>
        <charset val="161"/>
        <scheme val="minor"/>
      </rPr>
      <t>προς</t>
    </r>
    <r>
      <rPr>
        <sz val="12"/>
        <color theme="1"/>
        <rFont val="Calibri"/>
        <family val="2"/>
        <charset val="161"/>
        <scheme val="minor"/>
      </rPr>
      <t xml:space="preserve"> το διάστημα
1/4/2020 έως 30/06/2020 (Β)</t>
    </r>
  </si>
  <si>
    <r>
      <t xml:space="preserve">Κέρδη προ Φόρων, Τόκων &amp; Αποσβέσεων </t>
    </r>
    <r>
      <rPr>
        <b/>
        <sz val="12"/>
        <color theme="1"/>
        <rFont val="Calibri"/>
        <family val="2"/>
        <charset val="161"/>
        <scheme val="minor"/>
      </rPr>
      <t>προς</t>
    </r>
    <r>
      <rPr>
        <sz val="12"/>
        <color theme="1"/>
        <rFont val="Calibri"/>
        <family val="2"/>
        <charset val="161"/>
        <scheme val="minor"/>
      </rPr>
      <t xml:space="preserve"> Κύκλο Εργασιών (EBITDA/Κ.Ε.) έτους 2019</t>
    </r>
  </si>
  <si>
    <r>
      <t>Ο βαθμός για τιμές κριτηρίου μεγαλύτερες του</t>
    </r>
    <r>
      <rPr>
        <b/>
        <sz val="11"/>
        <color theme="1"/>
        <rFont val="Calibri"/>
        <family val="2"/>
        <charset val="161"/>
        <scheme val="minor"/>
      </rPr>
      <t xml:space="preserve"> 0 έως και 0,3 </t>
    </r>
    <r>
      <rPr>
        <sz val="11"/>
        <color theme="1"/>
        <rFont val="Calibri"/>
        <family val="2"/>
        <charset val="161"/>
        <scheme val="minor"/>
      </rPr>
      <t xml:space="preserve">προκύπτει γραμμικά ως εξής: </t>
    </r>
    <r>
      <rPr>
        <b/>
        <sz val="11"/>
        <color theme="1"/>
        <rFont val="Calibri"/>
        <family val="2"/>
        <charset val="161"/>
        <scheme val="minor"/>
      </rPr>
      <t>(EBIΤDA/Κ.Ε.)*50</t>
    </r>
    <r>
      <rPr>
        <sz val="11"/>
        <color theme="1"/>
        <rFont val="Calibri"/>
        <family val="2"/>
        <charset val="161"/>
        <scheme val="minor"/>
      </rPr>
      <t xml:space="preserve"> 
</t>
    </r>
    <r>
      <rPr>
        <b/>
        <sz val="11"/>
        <color theme="4" tint="-0.499984740745262"/>
        <rFont val="Calibri"/>
        <family val="2"/>
        <charset val="161"/>
        <scheme val="minor"/>
      </rPr>
      <t xml:space="preserve">• Για τιμές κριτηρίου ίσες ή μικρότερες του 0, ο βαθμός στο κριτήριο αυτό είναι 0 
• Για τιμές κριτηρίου μεγαλύτερες του 0,3, ο βαθμός στο κριτήριο αυτό είναι 15 
• Σε περίπτωση που ο Κ.Ε. του έτους 2019 είναι ίσος ή μικρότερος του 0, ο βαθμός στο κριτήριο αυτό είναι 0 </t>
    </r>
  </si>
  <si>
    <r>
      <t xml:space="preserve">Ο βαθμός για τιμές κριτηρίου από </t>
    </r>
    <r>
      <rPr>
        <b/>
        <sz val="11"/>
        <color theme="1"/>
        <rFont val="Calibri"/>
        <family val="2"/>
        <charset val="161"/>
        <scheme val="minor"/>
      </rPr>
      <t>1 έως και 10</t>
    </r>
    <r>
      <rPr>
        <sz val="11"/>
        <color theme="1"/>
        <rFont val="Calibri"/>
        <family val="2"/>
        <charset val="161"/>
        <scheme val="minor"/>
      </rPr>
      <t xml:space="preserve"> προκύπτει ως εξής: </t>
    </r>
    <r>
      <rPr>
        <b/>
        <sz val="11"/>
        <color theme="1"/>
        <rFont val="Calibri"/>
        <family val="2"/>
        <charset val="161"/>
        <scheme val="minor"/>
      </rPr>
      <t>[Κ.Ε.(Α)/Κ.Ε.(Β)]*6</t>
    </r>
    <r>
      <rPr>
        <sz val="11"/>
        <color theme="1"/>
        <rFont val="Calibri"/>
        <family val="2"/>
        <charset val="161"/>
        <scheme val="minor"/>
      </rPr>
      <t xml:space="preserve"> 
</t>
    </r>
    <r>
      <rPr>
        <b/>
        <sz val="11"/>
        <color theme="4" tint="-0.499984740745262"/>
        <rFont val="Calibri"/>
        <family val="2"/>
        <charset val="161"/>
        <scheme val="minor"/>
      </rPr>
      <t>• Για τιμές κριτηρίου μικρότερες του 1, ο βαθμός στο κριτήριο αυτό είναι 0 
• Για τιμές κριτηρίου μεγαλύτερες του 10, ο βαθμός στο κριτήριο αυτό είναι 60 
• Σε περίπτωση που ο Κ.Ε. του διαστήματος από 1/4/2019 έως 30/06/2019 είναι ίσος ή μικρότερος του 0 ο βαθμός είναι 0 
• Σε περίπτωση που ο Κ.Ε. του διαστήματος από 1/4/2020 έως 30/06/2020 είναι ίσος ή μικρότερος του 0 (και ο αντίστοιχος Κ.Ε. του 2019 μεγαλύτερος του 0), ο βαθμός στο κριτήριο αυτό είναι 60</t>
    </r>
  </si>
  <si>
    <t xml:space="preserve">Επισημαίνεται πως το παρόν δεν αντικαθιστά τον υπολογισμό βαθμολογίας που εξάγεται από το Π.Σ.Κ.Ε.
Εφόσον διαπιστωθεί κάποιο λάθος ή παράληψη παρακαλώ ενημερώστε μας με email στο efd@diaxeiristiki.gr </t>
  </si>
  <si>
    <t xml:space="preserve">«Στήριξη Επιχειρήσεων που επλήγησαν από την Covid-19 στην Δυτική Ελλάδα»
Επιχειρησιακό Πρόγραμμα «Δυτική Ελλάδα 2014-2020» </t>
  </si>
  <si>
    <t>Συνολικές Ημέρες Ασφάλισης Εργαζομένων 2019</t>
  </si>
  <si>
    <t>Πλήθος εργαζομένων που απασχόλησε η επιχείρηση το 2019 (σε ΣΕΑ)</t>
  </si>
  <si>
    <r>
      <t xml:space="preserve">Πλήθος εργαζομένων που απασχόλησε η επιχείρηση </t>
    </r>
    <r>
      <rPr>
        <b/>
        <u/>
        <sz val="12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Π.Δ.Ε. το 2019 (σε ΣΕΑ)</t>
    </r>
  </si>
  <si>
    <r>
      <t>Συνολικά Έτη Ασφάλισης (</t>
    </r>
    <r>
      <rPr>
        <b/>
        <sz val="12"/>
        <color theme="1"/>
        <rFont val="Calibri"/>
        <family val="2"/>
        <charset val="161"/>
        <scheme val="minor"/>
      </rPr>
      <t>ΣΕΑ</t>
    </r>
    <r>
      <rPr>
        <sz val="12"/>
        <color theme="1"/>
        <rFont val="Calibri"/>
        <family val="2"/>
        <charset val="161"/>
        <scheme val="minor"/>
      </rPr>
      <t xml:space="preserve">) έτους 2019 = (ΣΥΝΟΛΙΚΕΣ ΗΜΕΡΕΣ ΑΣΦΑΛΙΣΗΣ ΕΡΓΑΖΟΜΕΝΩΝ)/300 </t>
    </r>
  </si>
  <si>
    <r>
      <t xml:space="preserve">Κάθε έτος ασφάλισης (ΕΑ) βαθμολογείται με </t>
    </r>
    <r>
      <rPr>
        <b/>
        <sz val="11"/>
        <color theme="1"/>
        <rFont val="Calibri"/>
        <family val="2"/>
        <charset val="161"/>
        <scheme val="minor"/>
      </rPr>
      <t>1 μονάδα</t>
    </r>
    <r>
      <rPr>
        <sz val="11"/>
        <color theme="1"/>
        <rFont val="Calibri"/>
        <family val="2"/>
        <charset val="161"/>
        <scheme val="minor"/>
      </rPr>
      <t xml:space="preserve">  
</t>
    </r>
    <r>
      <rPr>
        <b/>
        <sz val="11"/>
        <color theme="4" tint="-0.499984740745262"/>
        <rFont val="Calibri"/>
        <family val="2"/>
        <charset val="161"/>
        <scheme val="minor"/>
      </rPr>
      <t xml:space="preserve">Σε περίπτωση που απασχολούνταν περισσότερες των 25 ΕΑ, η βαθμολογία του κριτηρίου είναι 25 μονάδες </t>
    </r>
  </si>
  <si>
    <t>Σύνολο Εξόδων Επιχείρησης Έτους 2019</t>
  </si>
  <si>
    <r>
      <t xml:space="preserve">Σύνολο Εξόδων που αντιστοιχούν στις εγκαταστάσεις </t>
    </r>
    <r>
      <rPr>
        <b/>
        <u/>
        <sz val="12"/>
        <color theme="1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Π.Δ.Ε. το 2019</t>
    </r>
  </si>
  <si>
    <r>
      <t xml:space="preserve">Αναλογία Πλήθους Εργαζομένων </t>
    </r>
    <r>
      <rPr>
        <b/>
        <u/>
        <sz val="12"/>
        <color theme="1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Π.Δ.Ε. προς Συνολικό Πλήθος (σε ΣΕΑ) το 2019</t>
    </r>
  </si>
  <si>
    <r>
      <t xml:space="preserve">Αναλογία Συνόλου Εξόδων </t>
    </r>
    <r>
      <rPr>
        <b/>
        <u/>
        <sz val="12"/>
        <color theme="1"/>
        <rFont val="Calibri"/>
        <family val="2"/>
        <charset val="161"/>
        <scheme val="minor"/>
      </rPr>
      <t>ΕΝΤΟΣ</t>
    </r>
    <r>
      <rPr>
        <b/>
        <sz val="12"/>
        <color theme="1"/>
        <rFont val="Calibri"/>
        <family val="2"/>
        <charset val="161"/>
        <scheme val="minor"/>
      </rPr>
      <t xml:space="preserve"> Π.Δ.Ε. προς Σύνολο Εξόδων Επιχείρησης το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</si>
</sst>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16"/>
      <color theme="1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b/>
      <sz val="20"/>
      <color theme="4" tint="-0.49998474074526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u/>
      <sz val="12"/>
      <color theme="0"/>
      <name val="Calibri"/>
      <family val="2"/>
      <charset val="161"/>
      <scheme val="minor"/>
    </font>
    <font>
      <b/>
      <sz val="16"/>
      <color rgb="FFFFFF00"/>
      <name val="Calibri"/>
      <family val="2"/>
      <charset val="161"/>
      <scheme val="minor"/>
    </font>
    <font>
      <b/>
      <u/>
      <sz val="14"/>
      <color theme="4" tint="-0.249977111117893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2" fillId="4" borderId="0" xfId="0" applyFont="1" applyFill="1" applyAlignment="1">
      <alignment vertical="center"/>
    </xf>
    <xf numFmtId="165" fontId="3" fillId="5" borderId="44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165" fontId="21" fillId="5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27" xfId="0" applyNumberFormat="1" applyFont="1" applyFill="1" applyBorder="1" applyAlignment="1" applyProtection="1">
      <alignment horizontal="center" vertical="center"/>
      <protection locked="0"/>
    </xf>
    <xf numFmtId="165" fontId="3" fillId="5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8" fillId="3" borderId="52" xfId="0" applyFont="1" applyFill="1" applyBorder="1" applyAlignment="1" applyProtection="1">
      <alignment horizontal="center" vertical="center" wrapText="1"/>
    </xf>
    <xf numFmtId="0" fontId="8" fillId="3" borderId="53" xfId="0" applyFont="1" applyFill="1" applyBorder="1" applyAlignment="1" applyProtection="1">
      <alignment horizontal="center" vertical="center" wrapText="1"/>
    </xf>
    <xf numFmtId="164" fontId="23" fillId="7" borderId="2" xfId="0" applyNumberFormat="1" applyFont="1" applyFill="1" applyBorder="1" applyAlignment="1" applyProtection="1">
      <alignment horizontal="center" vertical="center" wrapText="1"/>
    </xf>
    <xf numFmtId="2" fontId="13" fillId="2" borderId="20" xfId="0" applyNumberFormat="1" applyFont="1" applyFill="1" applyBorder="1" applyAlignment="1" applyProtection="1">
      <alignment horizontal="center" vertical="center" wrapText="1"/>
    </xf>
    <xf numFmtId="2" fontId="13" fillId="2" borderId="2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164" fontId="3" fillId="7" borderId="11" xfId="0" applyNumberFormat="1" applyFont="1" applyFill="1" applyBorder="1" applyAlignment="1" applyProtection="1">
      <alignment horizontal="center" vertical="center" wrapText="1"/>
    </xf>
    <xf numFmtId="2" fontId="13" fillId="2" borderId="12" xfId="0" applyNumberFormat="1" applyFont="1" applyFill="1" applyBorder="1" applyAlignment="1" applyProtection="1">
      <alignment horizontal="center" vertical="center" wrapText="1"/>
    </xf>
    <xf numFmtId="2" fontId="13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164" fontId="3" fillId="7" borderId="16" xfId="0" applyNumberFormat="1" applyFont="1" applyFill="1" applyBorder="1" applyAlignment="1" applyProtection="1">
      <alignment horizontal="center" vertical="center" wrapText="1"/>
    </xf>
    <xf numFmtId="2" fontId="13" fillId="2" borderId="17" xfId="0" applyNumberFormat="1" applyFont="1" applyFill="1" applyBorder="1" applyAlignment="1" applyProtection="1">
      <alignment horizontal="center" vertical="center" wrapText="1"/>
    </xf>
    <xf numFmtId="2" fontId="13" fillId="2" borderId="18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164" fontId="3" fillId="7" borderId="23" xfId="0" applyNumberFormat="1" applyFont="1" applyFill="1" applyBorder="1" applyAlignment="1" applyProtection="1">
      <alignment horizontal="center" vertical="center" wrapText="1"/>
    </xf>
    <xf numFmtId="2" fontId="13" fillId="2" borderId="25" xfId="0" applyNumberFormat="1" applyFont="1" applyFill="1" applyBorder="1" applyAlignment="1" applyProtection="1">
      <alignment horizontal="center" vertical="center" wrapText="1"/>
    </xf>
    <xf numFmtId="2" fontId="13" fillId="2" borderId="26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1" fillId="3" borderId="57" xfId="0" applyFont="1" applyFill="1" applyBorder="1" applyAlignment="1" applyProtection="1">
      <alignment horizontal="center" vertical="center" wrapText="1"/>
    </xf>
    <xf numFmtId="0" fontId="1" fillId="3" borderId="55" xfId="0" applyFont="1" applyFill="1" applyBorder="1" applyAlignment="1" applyProtection="1">
      <alignment horizontal="center" vertical="center" wrapText="1"/>
    </xf>
    <xf numFmtId="0" fontId="1" fillId="3" borderId="54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right" vertical="center" wrapText="1"/>
    </xf>
    <xf numFmtId="0" fontId="10" fillId="3" borderId="8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2" fontId="16" fillId="2" borderId="20" xfId="0" applyNumberFormat="1" applyFont="1" applyFill="1" applyBorder="1" applyAlignment="1" applyProtection="1">
      <alignment horizontal="center" vertical="center" wrapText="1"/>
    </xf>
    <xf numFmtId="2" fontId="16" fillId="2" borderId="21" xfId="0" applyNumberFormat="1" applyFont="1" applyFill="1" applyBorder="1" applyAlignment="1" applyProtection="1">
      <alignment horizontal="center" vertical="center" wrapText="1"/>
    </xf>
    <xf numFmtId="0" fontId="5" fillId="6" borderId="20" xfId="1" applyFont="1" applyFill="1" applyBorder="1" applyAlignment="1" applyProtection="1">
      <alignment horizontal="center" vertical="center"/>
    </xf>
    <xf numFmtId="0" fontId="5" fillId="6" borderId="9" xfId="1" applyFont="1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18" fillId="3" borderId="44" xfId="0" applyFont="1" applyFill="1" applyBorder="1" applyAlignment="1" applyProtection="1">
      <alignment horizontal="center" vertical="center"/>
    </xf>
    <xf numFmtId="0" fontId="18" fillId="3" borderId="33" xfId="0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/>
    </xf>
    <xf numFmtId="0" fontId="18" fillId="3" borderId="24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10" fillId="3" borderId="41" xfId="0" applyFont="1" applyFill="1" applyBorder="1" applyAlignment="1" applyProtection="1">
      <alignment horizontal="right" vertical="center" wrapText="1"/>
    </xf>
    <xf numFmtId="0" fontId="10" fillId="3" borderId="42" xfId="0" applyFont="1" applyFill="1" applyBorder="1" applyAlignment="1" applyProtection="1">
      <alignment horizontal="right" vertical="center" wrapText="1"/>
    </xf>
    <xf numFmtId="0" fontId="22" fillId="3" borderId="42" xfId="0" applyFont="1" applyFill="1" applyBorder="1" applyAlignment="1" applyProtection="1">
      <alignment horizontal="right" vertical="center" wrapText="1"/>
    </xf>
    <xf numFmtId="165" fontId="10" fillId="3" borderId="45" xfId="0" applyNumberFormat="1" applyFont="1" applyFill="1" applyBorder="1" applyAlignment="1" applyProtection="1">
      <alignment horizontal="center" vertical="center" wrapText="1"/>
    </xf>
    <xf numFmtId="165" fontId="10" fillId="3" borderId="34" xfId="0" applyNumberFormat="1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right" vertical="center" wrapText="1"/>
    </xf>
    <xf numFmtId="165" fontId="10" fillId="3" borderId="48" xfId="0" applyNumberFormat="1" applyFont="1" applyFill="1" applyBorder="1" applyAlignment="1" applyProtection="1">
      <alignment horizontal="center" vertical="center"/>
    </xf>
    <xf numFmtId="0" fontId="0" fillId="1" borderId="35" xfId="0" applyFill="1" applyBorder="1" applyAlignment="1" applyProtection="1">
      <alignment vertical="center"/>
    </xf>
    <xf numFmtId="0" fontId="0" fillId="1" borderId="37" xfId="0" applyFill="1" applyBorder="1" applyAlignment="1" applyProtection="1">
      <alignment vertical="center"/>
    </xf>
    <xf numFmtId="3" fontId="0" fillId="1" borderId="37" xfId="0" applyNumberFormat="1" applyFill="1" applyBorder="1" applyAlignment="1" applyProtection="1">
      <alignment vertical="center"/>
    </xf>
    <xf numFmtId="0" fontId="0" fillId="1" borderId="36" xfId="0" applyFill="1" applyBorder="1" applyAlignment="1" applyProtection="1">
      <alignment vertical="center"/>
    </xf>
    <xf numFmtId="0" fontId="1" fillId="3" borderId="58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vertical="center"/>
    </xf>
    <xf numFmtId="10" fontId="8" fillId="3" borderId="43" xfId="0" applyNumberFormat="1" applyFont="1" applyFill="1" applyBorder="1" applyAlignment="1" applyProtection="1">
      <alignment horizontal="center" vertical="center" wrapText="1"/>
    </xf>
    <xf numFmtId="165" fontId="8" fillId="3" borderId="43" xfId="0" applyNumberFormat="1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vertical="center"/>
    </xf>
    <xf numFmtId="165" fontId="10" fillId="3" borderId="43" xfId="0" applyNumberFormat="1" applyFont="1" applyFill="1" applyBorder="1" applyAlignment="1" applyProtection="1">
      <alignment horizontal="center" vertical="center"/>
    </xf>
    <xf numFmtId="165" fontId="10" fillId="3" borderId="50" xfId="0" applyNumberFormat="1" applyFont="1" applyFill="1" applyBorder="1" applyAlignment="1" applyProtection="1">
      <alignment horizontal="left" vertical="center" wrapText="1"/>
    </xf>
    <xf numFmtId="165" fontId="10" fillId="3" borderId="51" xfId="0" applyNumberFormat="1" applyFont="1" applyFill="1" applyBorder="1" applyAlignment="1" applyProtection="1">
      <alignment horizontal="center" vertical="center"/>
    </xf>
    <xf numFmtId="10" fontId="3" fillId="4" borderId="27" xfId="0" applyNumberFormat="1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165" fontId="3" fillId="4" borderId="27" xfId="0" applyNumberFormat="1" applyFont="1" applyFill="1" applyBorder="1" applyAlignment="1" applyProtection="1">
      <alignment horizontal="center" vertical="center"/>
    </xf>
    <xf numFmtId="10" fontId="3" fillId="2" borderId="27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vertical="center"/>
    </xf>
    <xf numFmtId="2" fontId="3" fillId="2" borderId="27" xfId="0" applyNumberFormat="1" applyFont="1" applyFill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</cellXfs>
  <cellStyles count="2">
    <cellStyle name="Κανονικό" xfId="0" builtinId="0"/>
    <cellStyle name="Υπερ-σύνδεση" xfId="1" builtinId="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1400174</xdr:colOff>
      <xdr:row>0</xdr:row>
      <xdr:rowOff>19050</xdr:rowOff>
    </xdr:from>
    <xdr:to>
      <xdr:col>11</xdr:col>
      <xdr:colOff>1018265</xdr:colOff>
      <xdr:row>0</xdr:row>
      <xdr:rowOff>676275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7FCB357F-54D7-428D-8E8C-9DA5FB4DE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4" y="19050"/>
          <a:ext cx="939074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A73B-E27B-4E70-A795-AB291E32F87E}">
  <dimension ref="A1:L50"/>
  <sheetViews>
    <sheetView showGridLines="0" tabSelected="1" zoomScaleNormal="100" workbookViewId="0">
      <selection activeCell="G5" sqref="G5"/>
    </sheetView>
  </sheetViews>
  <sheetFormatPr defaultColWidth="8.85546875" defaultRowHeight="15" x14ac:dyDescent="0.25"/>
  <cols>
    <col min="1" max="1" width="4.5703125" style="1" customWidth="1"/>
    <col min="2" max="2" width="14.42578125" style="1" customWidth="1"/>
    <col min="3" max="3" width="36.85546875" style="1" customWidth="1"/>
    <col min="4" max="5" width="10.7109375" style="1" customWidth="1"/>
    <col min="6" max="7" width="22.7109375" style="1" customWidth="1"/>
    <col min="8" max="8" width="12.7109375" style="1" customWidth="1"/>
    <col min="9" max="9" width="16.28515625" style="1" bestFit="1" customWidth="1"/>
    <col min="10" max="10" width="2.7109375" style="1" customWidth="1"/>
    <col min="11" max="11" width="92.140625" style="1" customWidth="1"/>
    <col min="12" max="12" width="15.42578125" style="1" customWidth="1"/>
    <col min="13" max="16384" width="8.85546875" style="1"/>
  </cols>
  <sheetData>
    <row r="1" spans="1:12" ht="54" customHeight="1" thickBot="1" x14ac:dyDescent="0.3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30" customHeight="1" thickBot="1" x14ac:dyDescent="0.3">
      <c r="A2" s="11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22.5" customHeight="1" x14ac:dyDescent="0.25">
      <c r="A3" s="14" t="s">
        <v>28</v>
      </c>
      <c r="B3" s="15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 s="17"/>
      <c r="H3" s="15" t="s">
        <v>5</v>
      </c>
      <c r="I3" s="18" t="s">
        <v>6</v>
      </c>
      <c r="J3" s="19"/>
      <c r="K3" s="15" t="s">
        <v>7</v>
      </c>
      <c r="L3" s="20"/>
    </row>
    <row r="4" spans="1:12" ht="15" customHeight="1" thickBot="1" x14ac:dyDescent="0.3">
      <c r="A4" s="21"/>
      <c r="B4" s="22"/>
      <c r="C4" s="22"/>
      <c r="D4" s="22"/>
      <c r="E4" s="22"/>
      <c r="F4" s="23"/>
      <c r="G4" s="24"/>
      <c r="H4" s="22"/>
      <c r="I4" s="25"/>
      <c r="J4" s="26"/>
      <c r="K4" s="22"/>
      <c r="L4" s="27"/>
    </row>
    <row r="5" spans="1:12" ht="50.1" customHeight="1" thickBot="1" x14ac:dyDescent="0.3">
      <c r="A5" s="28" t="s">
        <v>8</v>
      </c>
      <c r="B5" s="29" t="s">
        <v>9</v>
      </c>
      <c r="C5" s="29" t="s">
        <v>50</v>
      </c>
      <c r="D5" s="29">
        <v>25</v>
      </c>
      <c r="E5" s="29">
        <v>0</v>
      </c>
      <c r="F5" s="30" t="s">
        <v>47</v>
      </c>
      <c r="G5" s="5"/>
      <c r="H5" s="39">
        <f>G5/300</f>
        <v>0</v>
      </c>
      <c r="I5" s="40">
        <f>IF(H5&lt;=0,0,(IF(H5&gt;25,25,H5*1)))</f>
        <v>0</v>
      </c>
      <c r="J5" s="41"/>
      <c r="K5" s="42" t="s">
        <v>51</v>
      </c>
      <c r="L5" s="43"/>
    </row>
    <row r="6" spans="1:12" ht="48.6" customHeight="1" thickBot="1" x14ac:dyDescent="0.3">
      <c r="A6" s="31" t="s">
        <v>10</v>
      </c>
      <c r="B6" s="32" t="s">
        <v>11</v>
      </c>
      <c r="C6" s="33" t="s">
        <v>42</v>
      </c>
      <c r="D6" s="32">
        <v>15</v>
      </c>
      <c r="E6" s="32">
        <v>0</v>
      </c>
      <c r="F6" s="37" t="s">
        <v>39</v>
      </c>
      <c r="G6" s="38" t="s">
        <v>40</v>
      </c>
      <c r="H6" s="44" t="e">
        <f>F7/G7</f>
        <v>#DIV/0!</v>
      </c>
      <c r="I6" s="45">
        <f>IF(G7&lt;=0,0,IF(H6&gt;0.3,15,IF(H6&lt;=0,0,(H6*50))))</f>
        <v>0</v>
      </c>
      <c r="J6" s="46"/>
      <c r="K6" s="47" t="s">
        <v>43</v>
      </c>
      <c r="L6" s="48"/>
    </row>
    <row r="7" spans="1:12" ht="50.1" customHeight="1" thickBot="1" x14ac:dyDescent="0.3">
      <c r="A7" s="34"/>
      <c r="B7" s="35"/>
      <c r="C7" s="36"/>
      <c r="D7" s="35"/>
      <c r="E7" s="35"/>
      <c r="F7" s="6"/>
      <c r="G7" s="6"/>
      <c r="H7" s="49"/>
      <c r="I7" s="50"/>
      <c r="J7" s="51"/>
      <c r="K7" s="52"/>
      <c r="L7" s="53"/>
    </row>
    <row r="8" spans="1:12" ht="55.5" customHeight="1" x14ac:dyDescent="0.25">
      <c r="A8" s="31" t="s">
        <v>12</v>
      </c>
      <c r="B8" s="32" t="s">
        <v>13</v>
      </c>
      <c r="C8" s="33" t="s">
        <v>41</v>
      </c>
      <c r="D8" s="32">
        <v>60</v>
      </c>
      <c r="E8" s="32">
        <v>0</v>
      </c>
      <c r="F8" s="62" t="s">
        <v>14</v>
      </c>
      <c r="G8" s="59" t="s">
        <v>15</v>
      </c>
      <c r="H8" s="44" t="e">
        <f>F10/G10</f>
        <v>#DIV/0!</v>
      </c>
      <c r="I8" s="45">
        <f>IF(F10&lt;=0,0,IF(G10&lt;=0,60,IF(H8&lt;1,0,IF(H8&gt;10,60,(H8*6)))))</f>
        <v>0</v>
      </c>
      <c r="J8" s="46"/>
      <c r="K8" s="47" t="s">
        <v>44</v>
      </c>
      <c r="L8" s="48"/>
    </row>
    <row r="9" spans="1:12" ht="20.100000000000001" customHeight="1" thickBot="1" x14ac:dyDescent="0.3">
      <c r="A9" s="66"/>
      <c r="B9" s="63"/>
      <c r="C9" s="64"/>
      <c r="D9" s="63"/>
      <c r="E9" s="63"/>
      <c r="F9" s="61" t="s">
        <v>16</v>
      </c>
      <c r="G9" s="60" t="s">
        <v>16</v>
      </c>
      <c r="H9" s="54"/>
      <c r="I9" s="55"/>
      <c r="J9" s="56"/>
      <c r="K9" s="57"/>
      <c r="L9" s="58"/>
    </row>
    <row r="10" spans="1:12" ht="50.1" customHeight="1" thickBot="1" x14ac:dyDescent="0.3">
      <c r="A10" s="34"/>
      <c r="B10" s="35"/>
      <c r="C10" s="65"/>
      <c r="D10" s="35"/>
      <c r="E10" s="35"/>
      <c r="F10" s="6"/>
      <c r="G10" s="6"/>
      <c r="H10" s="49"/>
      <c r="I10" s="50"/>
      <c r="J10" s="51"/>
      <c r="K10" s="52"/>
      <c r="L10" s="53"/>
    </row>
    <row r="11" spans="1:12" ht="30" customHeight="1" thickBot="1" x14ac:dyDescent="0.3">
      <c r="A11" s="67" t="s">
        <v>29</v>
      </c>
      <c r="B11" s="68"/>
      <c r="C11" s="68"/>
      <c r="D11" s="68"/>
      <c r="E11" s="68"/>
      <c r="F11" s="68"/>
      <c r="G11" s="68"/>
      <c r="H11" s="69"/>
      <c r="I11" s="70">
        <f>SUM(I5:J10)</f>
        <v>0</v>
      </c>
      <c r="J11" s="71"/>
      <c r="K11" s="72"/>
      <c r="L11" s="73"/>
    </row>
    <row r="12" spans="1:12" ht="24.95" customHeight="1" x14ac:dyDescent="0.2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1:12" s="3" customFormat="1" ht="30" customHeight="1" thickBot="1" x14ac:dyDescent="0.3">
      <c r="A13" s="11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24.95" customHeight="1" x14ac:dyDescent="0.25">
      <c r="A14" s="77" t="s">
        <v>30</v>
      </c>
      <c r="B14" s="78"/>
      <c r="C14" s="78"/>
      <c r="D14" s="78"/>
      <c r="E14" s="78"/>
      <c r="F14" s="78"/>
      <c r="G14" s="78"/>
      <c r="H14" s="78"/>
      <c r="I14" s="78"/>
      <c r="J14" s="96"/>
      <c r="K14" s="78" t="s">
        <v>35</v>
      </c>
      <c r="L14" s="117"/>
    </row>
    <row r="15" spans="1:12" ht="24.95" customHeight="1" x14ac:dyDescent="0.25">
      <c r="A15" s="80" t="s">
        <v>17</v>
      </c>
      <c r="B15" s="81"/>
      <c r="C15" s="81"/>
      <c r="D15" s="81"/>
      <c r="E15" s="81"/>
      <c r="F15" s="81"/>
      <c r="G15" s="81"/>
      <c r="H15" s="82"/>
      <c r="I15" s="79" t="s">
        <v>18</v>
      </c>
      <c r="J15" s="97"/>
      <c r="K15" s="115" t="s">
        <v>48</v>
      </c>
      <c r="L15" s="116">
        <f>H5</f>
        <v>0</v>
      </c>
    </row>
    <row r="16" spans="1:12" ht="24.95" customHeight="1" x14ac:dyDescent="0.25">
      <c r="A16" s="83" t="s">
        <v>19</v>
      </c>
      <c r="B16" s="84"/>
      <c r="C16" s="84"/>
      <c r="D16" s="84"/>
      <c r="E16" s="84"/>
      <c r="F16" s="84"/>
      <c r="G16" s="84"/>
      <c r="H16" s="85"/>
      <c r="I16" s="4"/>
      <c r="J16" s="97"/>
      <c r="K16" s="115" t="s">
        <v>49</v>
      </c>
      <c r="L16" s="7"/>
    </row>
    <row r="17" spans="1:12" ht="24.95" customHeight="1" x14ac:dyDescent="0.25">
      <c r="A17" s="83" t="s">
        <v>20</v>
      </c>
      <c r="B17" s="84"/>
      <c r="C17" s="84"/>
      <c r="D17" s="84"/>
      <c r="E17" s="84"/>
      <c r="F17" s="84"/>
      <c r="G17" s="84"/>
      <c r="H17" s="85"/>
      <c r="I17" s="4"/>
      <c r="J17" s="98"/>
      <c r="K17" s="115" t="s">
        <v>54</v>
      </c>
      <c r="L17" s="114" t="e">
        <f>L16/L15</f>
        <v>#DIV/0!</v>
      </c>
    </row>
    <row r="18" spans="1:12" ht="24.95" customHeight="1" x14ac:dyDescent="0.25">
      <c r="A18" s="83" t="s">
        <v>21</v>
      </c>
      <c r="B18" s="84"/>
      <c r="C18" s="84"/>
      <c r="D18" s="84"/>
      <c r="E18" s="84"/>
      <c r="F18" s="84"/>
      <c r="G18" s="84"/>
      <c r="H18" s="85"/>
      <c r="I18" s="4"/>
      <c r="J18" s="98"/>
      <c r="K18" s="112" t="s">
        <v>52</v>
      </c>
      <c r="L18" s="113">
        <f>I24</f>
        <v>0</v>
      </c>
    </row>
    <row r="19" spans="1:12" ht="24.95" customHeight="1" x14ac:dyDescent="0.25">
      <c r="A19" s="86" t="s">
        <v>22</v>
      </c>
      <c r="B19" s="87"/>
      <c r="C19" s="87"/>
      <c r="D19" s="87"/>
      <c r="E19" s="87"/>
      <c r="F19" s="87"/>
      <c r="G19" s="87"/>
      <c r="H19" s="87"/>
      <c r="I19" s="4"/>
      <c r="J19" s="97"/>
      <c r="K19" s="112" t="s">
        <v>53</v>
      </c>
      <c r="L19" s="8"/>
    </row>
    <row r="20" spans="1:12" ht="24.95" customHeight="1" x14ac:dyDescent="0.25">
      <c r="A20" s="86" t="s">
        <v>23</v>
      </c>
      <c r="B20" s="87"/>
      <c r="C20" s="87"/>
      <c r="D20" s="87"/>
      <c r="E20" s="87"/>
      <c r="F20" s="87"/>
      <c r="G20" s="87"/>
      <c r="H20" s="87"/>
      <c r="I20" s="4"/>
      <c r="J20" s="97"/>
      <c r="K20" s="112" t="s">
        <v>55</v>
      </c>
      <c r="L20" s="111" t="e">
        <f>L19/L18</f>
        <v>#DIV/0!</v>
      </c>
    </row>
    <row r="21" spans="1:12" ht="30" customHeight="1" x14ac:dyDescent="0.25">
      <c r="A21" s="86" t="s">
        <v>24</v>
      </c>
      <c r="B21" s="87"/>
      <c r="C21" s="87"/>
      <c r="D21" s="87"/>
      <c r="E21" s="87"/>
      <c r="F21" s="87"/>
      <c r="G21" s="87"/>
      <c r="H21" s="87"/>
      <c r="I21" s="4"/>
      <c r="J21" s="97"/>
      <c r="K21" s="104" t="s">
        <v>34</v>
      </c>
      <c r="L21" s="105" t="e">
        <f>IF(L20=0,L17,IF(L16=0,"Εισάγετε ΣΕΑ ΕΝΤΟΣ ΠΔΕ",IF(L17&lt;L20,L17,IF(L17&gt;=L20,L20))))</f>
        <v>#DIV/0!</v>
      </c>
    </row>
    <row r="22" spans="1:12" ht="24.95" customHeight="1" x14ac:dyDescent="0.25">
      <c r="A22" s="86" t="s">
        <v>25</v>
      </c>
      <c r="B22" s="87"/>
      <c r="C22" s="87"/>
      <c r="D22" s="87"/>
      <c r="E22" s="87"/>
      <c r="F22" s="87"/>
      <c r="G22" s="87"/>
      <c r="H22" s="87"/>
      <c r="I22" s="4"/>
      <c r="J22" s="97"/>
      <c r="K22" s="104" t="s">
        <v>31</v>
      </c>
      <c r="L22" s="106" t="e">
        <f>I24*L21</f>
        <v>#DIV/0!</v>
      </c>
    </row>
    <row r="23" spans="1:12" ht="24.95" customHeight="1" thickBot="1" x14ac:dyDescent="0.3">
      <c r="A23" s="86" t="s">
        <v>26</v>
      </c>
      <c r="B23" s="87"/>
      <c r="C23" s="87"/>
      <c r="D23" s="87"/>
      <c r="E23" s="87"/>
      <c r="F23" s="87"/>
      <c r="G23" s="87"/>
      <c r="H23" s="87"/>
      <c r="I23" s="4"/>
      <c r="J23" s="97"/>
      <c r="K23" s="107" t="s">
        <v>32</v>
      </c>
      <c r="L23" s="108" t="e">
        <f>IF(L22&lt;10000,0, IF(L22&gt;100000,50000,(L22/2)))</f>
        <v>#DIV/0!</v>
      </c>
    </row>
    <row r="24" spans="1:12" ht="39.950000000000003" customHeight="1" thickBot="1" x14ac:dyDescent="0.3">
      <c r="A24" s="88" t="s">
        <v>52</v>
      </c>
      <c r="B24" s="89"/>
      <c r="C24" s="89"/>
      <c r="D24" s="89"/>
      <c r="E24" s="89"/>
      <c r="F24" s="89"/>
      <c r="G24" s="89"/>
      <c r="H24" s="90"/>
      <c r="I24" s="91">
        <f>SUM(I16:I23)</f>
        <v>0</v>
      </c>
      <c r="J24" s="97"/>
      <c r="K24" s="109" t="s">
        <v>36</v>
      </c>
      <c r="L24" s="110" t="e">
        <f>IF(L23&lt;5000,"ΟΧΙ","ΝΑΙ")</f>
        <v>#DIV/0!</v>
      </c>
    </row>
    <row r="25" spans="1:12" ht="24.95" customHeight="1" x14ac:dyDescent="0.25">
      <c r="A25" s="88" t="s">
        <v>33</v>
      </c>
      <c r="B25" s="89"/>
      <c r="C25" s="89"/>
      <c r="D25" s="89"/>
      <c r="E25" s="89"/>
      <c r="F25" s="89"/>
      <c r="G25" s="89"/>
      <c r="H25" s="90"/>
      <c r="I25" s="92">
        <f>IF(SUM(I16:I23)&lt;10000,0,IF(SUM(I16:I23)&gt;=100000,50000,(SUM(I16:I23)/2)))</f>
        <v>0</v>
      </c>
      <c r="J25" s="97"/>
      <c r="K25" s="100" t="s">
        <v>45</v>
      </c>
      <c r="L25" s="101"/>
    </row>
    <row r="26" spans="1:12" ht="24.95" customHeight="1" thickBot="1" x14ac:dyDescent="0.3">
      <c r="A26" s="93" t="s">
        <v>27</v>
      </c>
      <c r="B26" s="94"/>
      <c r="C26" s="94"/>
      <c r="D26" s="94"/>
      <c r="E26" s="94"/>
      <c r="F26" s="94"/>
      <c r="G26" s="94"/>
      <c r="H26" s="94"/>
      <c r="I26" s="95" t="str">
        <f>IF(I24&lt;10000,"ΟΧΙ","ΝΑΙ")</f>
        <v>ΟΧΙ</v>
      </c>
      <c r="J26" s="99"/>
      <c r="K26" s="102"/>
      <c r="L26" s="103"/>
    </row>
    <row r="50" spans="11:11" x14ac:dyDescent="0.25">
      <c r="K50" s="2"/>
    </row>
  </sheetData>
  <sheetProtection algorithmName="SHA-512" hashValue="W/zITe5995RBxVW0c0YqPPyvsUSKPweXxkJUJe5MHz0CBDjXMUpVs+JRQYF8aeZc0hDwfX4sY2U8g7BBYD1Ikw==" saltValue="+1N6YSx2TiLBNsBTwK0Ofw==" spinCount="100000" sheet="1" objects="1" scenarios="1" selectLockedCells="1"/>
  <mergeCells count="50">
    <mergeCell ref="A1:G1"/>
    <mergeCell ref="H1:L1"/>
    <mergeCell ref="I5:J5"/>
    <mergeCell ref="K5:L5"/>
    <mergeCell ref="A6:A7"/>
    <mergeCell ref="A2:L2"/>
    <mergeCell ref="A3:A4"/>
    <mergeCell ref="B3:B4"/>
    <mergeCell ref="C3:C4"/>
    <mergeCell ref="D3:D4"/>
    <mergeCell ref="E3:E4"/>
    <mergeCell ref="F3:G4"/>
    <mergeCell ref="H3:H4"/>
    <mergeCell ref="I3:J4"/>
    <mergeCell ref="K3:L4"/>
    <mergeCell ref="I6:J7"/>
    <mergeCell ref="K6:L7"/>
    <mergeCell ref="A8:A10"/>
    <mergeCell ref="B8:B10"/>
    <mergeCell ref="C8:C10"/>
    <mergeCell ref="D8:D10"/>
    <mergeCell ref="E8:E10"/>
    <mergeCell ref="H8:H10"/>
    <mergeCell ref="I8:J10"/>
    <mergeCell ref="K8:L10"/>
    <mergeCell ref="B6:B7"/>
    <mergeCell ref="C6:C7"/>
    <mergeCell ref="D6:D7"/>
    <mergeCell ref="E6:E7"/>
    <mergeCell ref="H6:H7"/>
    <mergeCell ref="A11:H11"/>
    <mergeCell ref="A13:L13"/>
    <mergeCell ref="A14:I14"/>
    <mergeCell ref="K14:L14"/>
    <mergeCell ref="I11:J11"/>
    <mergeCell ref="K11:L11"/>
    <mergeCell ref="A12:L12"/>
    <mergeCell ref="A25:H25"/>
    <mergeCell ref="A26:H26"/>
    <mergeCell ref="A23:H23"/>
    <mergeCell ref="K25:L26"/>
    <mergeCell ref="A15:H15"/>
    <mergeCell ref="A16:H16"/>
    <mergeCell ref="A17:H17"/>
    <mergeCell ref="A18:H18"/>
    <mergeCell ref="A19:H19"/>
    <mergeCell ref="A20:H20"/>
    <mergeCell ref="A21:H21"/>
    <mergeCell ref="A22:H22"/>
    <mergeCell ref="A24:H24"/>
  </mergeCells>
  <conditionalFormatting sqref="I25">
    <cfRule type="cellIs" dxfId="1" priority="2" operator="lessThan">
      <formula>5000</formula>
    </cfRule>
  </conditionalFormatting>
  <conditionalFormatting sqref="L23">
    <cfRule type="cellIs" dxfId="0" priority="1" operator="lessThan">
      <formula>5000</formula>
    </cfRule>
  </conditionalFormatting>
  <pageMargins left="0.7" right="0.7" top="0.75" bottom="0.75" header="0.3" footer="0.3"/>
  <pageSetup paperSize="9" orientation="portrait" r:id="rId1"/>
  <ignoredErrors>
    <ignoredError sqref="H6 H8 L17 L21:L24" evalError="1"/>
    <ignoredError sqref="L18" unlockedFormula="1"/>
    <ignoredError sqref="L20" evalError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Αξιολόγηση_Χρηματοδότηση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Kougias</dc:creator>
  <cp:lastModifiedBy>Dimitris Kougias</cp:lastModifiedBy>
  <dcterms:created xsi:type="dcterms:W3CDTF">2020-10-07T10:53:10Z</dcterms:created>
  <dcterms:modified xsi:type="dcterms:W3CDTF">2020-10-15T10:04:23Z</dcterms:modified>
</cp:coreProperties>
</file>